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Dropbox\Sales Energizer\CCTX\Commercial\"/>
    </mc:Choice>
  </mc:AlternateContent>
  <xr:revisionPtr revIDLastSave="0" documentId="13_ncr:1_{17F66380-A335-4932-9726-AA7E58C304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117 Lavender St" sheetId="1" r:id="rId1"/>
  </sheets>
  <definedNames>
    <definedName name="_xlnm.Print_Area" localSheetId="0">'5117 Lavender St'!$A$2:$K$29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5" i="1"/>
  <c r="F6" i="1"/>
  <c r="A4" i="1" l="1"/>
  <c r="B6" i="1" s="1"/>
  <c r="E7" i="1" l="1"/>
  <c r="F4" i="1" l="1"/>
  <c r="F3" i="1"/>
  <c r="E10" i="1" l="1"/>
  <c r="F7" i="1" l="1"/>
  <c r="F11" i="1" l="1"/>
  <c r="F16" i="1" l="1"/>
  <c r="F14" i="1"/>
  <c r="F12" i="1"/>
  <c r="F17" i="1" l="1"/>
  <c r="H10" i="1"/>
  <c r="F15" i="1"/>
  <c r="H14" i="1" l="1"/>
  <c r="H15" i="1" s="1"/>
  <c r="E18" i="1" l="1"/>
  <c r="E19" i="1" s="1"/>
  <c r="F19" i="1" s="1"/>
  <c r="H16" i="1" s="1"/>
  <c r="H17" i="1" s="1"/>
  <c r="H18" i="1" s="1"/>
  <c r="F10" i="1"/>
  <c r="F18" i="1" l="1"/>
</calcChain>
</file>

<file path=xl/sharedStrings.xml><?xml version="1.0" encoding="utf-8"?>
<sst xmlns="http://schemas.openxmlformats.org/spreadsheetml/2006/main" count="60" uniqueCount="50">
  <si>
    <t>NUMBER OF UNITS</t>
  </si>
  <si>
    <t>SIZE</t>
  </si>
  <si>
    <t>Bath</t>
  </si>
  <si>
    <t>Contract</t>
  </si>
  <si>
    <t>Current rent per month</t>
  </si>
  <si>
    <t>Yearly Total</t>
  </si>
  <si>
    <t>1 year lease</t>
  </si>
  <si>
    <t>Total number of units:</t>
  </si>
  <si>
    <t>PROFORMA Expenses</t>
  </si>
  <si>
    <t>As stabilized summary</t>
  </si>
  <si>
    <t>Water</t>
  </si>
  <si>
    <t>Gross  Yearly INCOME</t>
  </si>
  <si>
    <t xml:space="preserve">Vacancy </t>
  </si>
  <si>
    <t xml:space="preserve"> Vacancy Rate</t>
  </si>
  <si>
    <t>Effective income</t>
  </si>
  <si>
    <t>Expenses</t>
  </si>
  <si>
    <t>NOI</t>
  </si>
  <si>
    <t>Taxes (Per Realist)</t>
  </si>
  <si>
    <t>New valuation after repairs, rents raised</t>
  </si>
  <si>
    <t>CompMarket Cap Rate</t>
  </si>
  <si>
    <t>Tot Mo.Exp</t>
  </si>
  <si>
    <t xml:space="preserve">Future performance based on area information. Buyer should carry out their own due diligence </t>
  </si>
  <si>
    <t xml:space="preserve">Please note OFFMARKET properties may or may not be available at any point depending on the seller's willlingness or ability to sell. </t>
  </si>
  <si>
    <t>Sanmore Investments will attempt to facilitate the sale but it is not guaranteed if no sales contract has been agreed to by seller.</t>
  </si>
  <si>
    <t>Insurance (est)</t>
  </si>
  <si>
    <t>Maintenance (est)</t>
  </si>
  <si>
    <t>1 bed</t>
  </si>
  <si>
    <t>Garbage</t>
  </si>
  <si>
    <t>3 bed</t>
  </si>
  <si>
    <t>2 bed</t>
  </si>
  <si>
    <t>No Gas</t>
  </si>
  <si>
    <t>Address</t>
  </si>
  <si>
    <t>Beds</t>
  </si>
  <si>
    <t>Rate</t>
  </si>
  <si>
    <t xml:space="preserve">Property at Collingsworth St  77026 </t>
  </si>
  <si>
    <t>Distance</t>
  </si>
  <si>
    <t>2 miles</t>
  </si>
  <si>
    <t>Local Rental Market Supporting Proforma</t>
  </si>
  <si>
    <t>Sold Market Nearby</t>
  </si>
  <si>
    <t>3501 Brewster</t>
  </si>
  <si>
    <t>Units</t>
  </si>
  <si>
    <t>Price</t>
  </si>
  <si>
    <t>Manager</t>
  </si>
  <si>
    <t>Laundry</t>
  </si>
  <si>
    <t>Light (Common Light)</t>
  </si>
  <si>
    <t>Built Sqft</t>
  </si>
  <si>
    <t>G&amp;A (phones, office suplies)</t>
  </si>
  <si>
    <t>Kevin - 936-718-1920</t>
  </si>
  <si>
    <t>For More Information Call:</t>
  </si>
  <si>
    <t>5117 Lavender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</si>
</sst>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.00"/>
    <numFmt numFmtId="165" formatCode="[$$-540A]#,##0.00"/>
    <numFmt numFmtId="166" formatCode="[$$-540A]#,##0.000"/>
    <numFmt numFmtId="167" formatCode="[$$-380A]\ #,##0.00"/>
    <numFmt numFmtId="168" formatCode="_(* #,##0_);_(* \(#,##0\);_(* &quot;-&quot;??_);_(@_)"/>
  </numFmts>
  <fonts count="1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4"/>
      <color rgb="FF4C4C4C"/>
      <name val="Arial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31313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13131"/>
      <name val="Arial"/>
      <family val="2"/>
    </font>
    <font>
      <sz val="9"/>
      <color rgb="FF3131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5" fontId="0" fillId="0" borderId="0" xfId="0" applyNumberFormat="1" applyFont="1" applyAlignment="1"/>
    <xf numFmtId="165" fontId="3" fillId="0" borderId="0" xfId="0" applyNumberFormat="1" applyFont="1" applyAlignment="1"/>
    <xf numFmtId="0" fontId="4" fillId="0" borderId="0" xfId="0" applyFont="1" applyAlignment="1"/>
    <xf numFmtId="43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5" fillId="0" borderId="0" xfId="0" applyFont="1"/>
    <xf numFmtId="9" fontId="0" fillId="0" borderId="0" xfId="2" applyFont="1" applyAlignment="1"/>
    <xf numFmtId="167" fontId="0" fillId="0" borderId="0" xfId="0" applyNumberFormat="1" applyFont="1" applyAlignment="1"/>
    <xf numFmtId="0" fontId="0" fillId="0" borderId="0" xfId="0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0" fillId="0" borderId="0" xfId="1" applyFont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0" fillId="0" borderId="0" xfId="1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8" fillId="0" borderId="0" xfId="3" applyFont="1" applyFill="1" applyBorder="1" applyAlignment="1"/>
    <xf numFmtId="43" fontId="7" fillId="0" borderId="0" xfId="1" applyFont="1" applyFill="1" applyBorder="1" applyAlignment="1">
      <alignment horizontal="left"/>
    </xf>
    <xf numFmtId="0" fontId="0" fillId="0" borderId="0" xfId="0" applyFill="1" applyBorder="1"/>
    <xf numFmtId="165" fontId="0" fillId="0" borderId="0" xfId="0" applyNumberFormat="1" applyFont="1" applyFill="1" applyBorder="1" applyAlignment="1"/>
    <xf numFmtId="0" fontId="9" fillId="0" borderId="0" xfId="0" applyFont="1" applyFill="1" applyBorder="1" applyAlignment="1"/>
    <xf numFmtId="43" fontId="9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2" fillId="0" borderId="3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/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Alignment="1"/>
    <xf numFmtId="0" fontId="8" fillId="0" borderId="0" xfId="0" applyFont="1" applyAlignment="1"/>
    <xf numFmtId="0" fontId="2" fillId="2" borderId="3" xfId="0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/>
    <xf numFmtId="164" fontId="2" fillId="2" borderId="7" xfId="0" applyNumberFormat="1" applyFont="1" applyFill="1" applyBorder="1" applyAlignment="1"/>
    <xf numFmtId="164" fontId="2" fillId="0" borderId="6" xfId="0" applyNumberFormat="1" applyFont="1" applyBorder="1" applyAlignment="1"/>
    <xf numFmtId="0" fontId="2" fillId="2" borderId="19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21" xfId="0" applyFont="1" applyBorder="1" applyAlignment="1"/>
    <xf numFmtId="0" fontId="2" fillId="0" borderId="20" xfId="0" applyFont="1" applyBorder="1" applyAlignment="1"/>
    <xf numFmtId="0" fontId="2" fillId="0" borderId="8" xfId="0" applyFont="1" applyBorder="1" applyAlignment="1"/>
    <xf numFmtId="164" fontId="2" fillId="2" borderId="6" xfId="0" applyNumberFormat="1" applyFont="1" applyFill="1" applyBorder="1" applyAlignment="1"/>
    <xf numFmtId="0" fontId="2" fillId="0" borderId="18" xfId="0" applyFont="1" applyBorder="1" applyAlignment="1"/>
    <xf numFmtId="164" fontId="2" fillId="0" borderId="8" xfId="0" applyNumberFormat="1" applyFont="1" applyBorder="1" applyAlignment="1"/>
    <xf numFmtId="164" fontId="2" fillId="0" borderId="18" xfId="0" applyNumberFormat="1" applyFont="1" applyBorder="1" applyAlignment="1"/>
    <xf numFmtId="168" fontId="2" fillId="0" borderId="0" xfId="1" applyNumberFormat="1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2" fillId="2" borderId="5" xfId="0" applyNumberFormat="1" applyFont="1" applyFill="1" applyBorder="1" applyAlignment="1"/>
    <xf numFmtId="164" fontId="2" fillId="0" borderId="11" xfId="0" applyNumberFormat="1" applyFont="1" applyBorder="1" applyAlignment="1"/>
    <xf numFmtId="0" fontId="2" fillId="0" borderId="9" xfId="0" applyFont="1" applyBorder="1" applyAlignment="1"/>
    <xf numFmtId="0" fontId="2" fillId="0" borderId="4" xfId="0" applyFont="1" applyBorder="1" applyAlignment="1"/>
    <xf numFmtId="164" fontId="2" fillId="0" borderId="3" xfId="0" applyNumberFormat="1" applyFont="1" applyBorder="1" applyAlignment="1"/>
    <xf numFmtId="10" fontId="2" fillId="2" borderId="11" xfId="0" applyNumberFormat="1" applyFont="1" applyFill="1" applyBorder="1" applyAlignment="1"/>
    <xf numFmtId="164" fontId="2" fillId="0" borderId="0" xfId="0" applyNumberFormat="1" applyFont="1" applyAlignment="1"/>
    <xf numFmtId="164" fontId="2" fillId="0" borderId="0" xfId="0" applyNumberFormat="1" applyFont="1" applyBorder="1" applyAlignment="1"/>
    <xf numFmtId="10" fontId="10" fillId="0" borderId="13" xfId="0" applyNumberFormat="1" applyFont="1" applyFill="1" applyBorder="1" applyAlignment="1"/>
    <xf numFmtId="0" fontId="11" fillId="0" borderId="0" xfId="0" applyFont="1" applyAlignment="1"/>
    <xf numFmtId="0" fontId="2" fillId="0" borderId="18" xfId="0" applyFont="1" applyFill="1" applyBorder="1" applyAlignment="1"/>
    <xf numFmtId="0" fontId="2" fillId="0" borderId="14" xfId="0" applyFont="1" applyBorder="1" applyAlignment="1">
      <alignment wrapText="1"/>
    </xf>
    <xf numFmtId="164" fontId="10" fillId="0" borderId="15" xfId="0" applyNumberFormat="1" applyFont="1" applyBorder="1" applyAlignment="1"/>
    <xf numFmtId="0" fontId="2" fillId="0" borderId="0" xfId="0" applyFont="1" applyBorder="1" applyAlignment="1">
      <alignment horizontal="left"/>
    </xf>
    <xf numFmtId="164" fontId="10" fillId="0" borderId="8" xfId="0" applyNumberFormat="1" applyFont="1" applyBorder="1" applyAlignment="1"/>
    <xf numFmtId="164" fontId="2" fillId="0" borderId="5" xfId="0" applyNumberFormat="1" applyFont="1" applyBorder="1" applyAlignment="1"/>
    <xf numFmtId="0" fontId="2" fillId="0" borderId="16" xfId="0" applyFont="1" applyBorder="1" applyAlignment="1">
      <alignment wrapText="1"/>
    </xf>
    <xf numFmtId="164" fontId="2" fillId="0" borderId="17" xfId="0" applyNumberFormat="1" applyFont="1" applyBorder="1" applyAlignment="1"/>
    <xf numFmtId="10" fontId="2" fillId="2" borderId="5" xfId="0" applyNumberFormat="1" applyFont="1" applyFill="1" applyBorder="1" applyAlignment="1"/>
    <xf numFmtId="0" fontId="10" fillId="0" borderId="18" xfId="0" applyFont="1" applyFill="1" applyBorder="1" applyAlignment="1"/>
    <xf numFmtId="0" fontId="11" fillId="0" borderId="18" xfId="0" applyFont="1" applyBorder="1" applyAlignment="1"/>
    <xf numFmtId="167" fontId="10" fillId="0" borderId="18" xfId="0" applyNumberFormat="1" applyFont="1" applyBorder="1" applyAlignment="1"/>
    <xf numFmtId="167" fontId="10" fillId="0" borderId="0" xfId="0" applyNumberFormat="1" applyFont="1" applyAlignment="1"/>
    <xf numFmtId="0" fontId="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center" wrapText="1"/>
    </xf>
    <xf numFmtId="44" fontId="8" fillId="0" borderId="18" xfId="3" applyFont="1" applyBorder="1" applyAlignment="1"/>
    <xf numFmtId="43" fontId="2" fillId="0" borderId="18" xfId="1" applyFont="1" applyBorder="1" applyAlignment="1"/>
    <xf numFmtId="165" fontId="8" fillId="0" borderId="0" xfId="0" applyNumberFormat="1" applyFont="1" applyAlignment="1"/>
    <xf numFmtId="167" fontId="8" fillId="0" borderId="0" xfId="2" applyNumberFormat="1" applyFont="1" applyAlignment="1"/>
    <xf numFmtId="43" fontId="2" fillId="0" borderId="0" xfId="1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166" fontId="2" fillId="0" borderId="0" xfId="0" applyNumberFormat="1" applyFont="1" applyAlignment="1"/>
    <xf numFmtId="12" fontId="2" fillId="0" borderId="0" xfId="1" applyNumberFormat="1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165" fontId="15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/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10" fillId="0" borderId="11" xfId="0" applyFont="1" applyBorder="1" applyAlignment="1">
      <alignment horizontal="center"/>
    </xf>
    <xf numFmtId="0" fontId="2" fillId="0" borderId="5" xfId="0" applyFont="1" applyBorder="1"/>
    <xf numFmtId="0" fontId="10" fillId="0" borderId="20" xfId="0" applyFont="1" applyFill="1" applyBorder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152400</xdr:rowOff>
    </xdr:from>
    <xdr:to>
      <xdr:col>2</xdr:col>
      <xdr:colOff>663388</xdr:colOff>
      <xdr:row>15</xdr:row>
      <xdr:rowOff>144220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3989294"/>
          <a:ext cx="2743200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K64"/>
  <sheetViews>
    <sheetView tabSelected="1" zoomScale="85" zoomScaleNormal="85" workbookViewId="0">
      <selection activeCell="B10" sqref="B10"/>
    </sheetView>
  </sheetViews>
  <sheetFormatPr defaultColWidth="14.44140625" defaultRowHeight="15.75" customHeight="1" x14ac:dyDescent="0.25"/>
  <cols>
    <col min="1" max="1" width="18.77734375" style="1" customWidth="1"/>
    <col min="2" max="2" width="11.44140625" style="1" bestFit="1" customWidth="1"/>
    <col min="3" max="3" width="11" style="9" bestFit="1" customWidth="1"/>
    <col min="4" max="4" width="24.5546875" style="1" customWidth="1"/>
    <col min="5" max="5" width="14.21875" style="1" customWidth="1"/>
    <col min="6" max="6" width="25" style="1" customWidth="1"/>
    <col min="7" max="7" width="37.77734375" style="1" customWidth="1"/>
    <col min="8" max="8" width="36.77734375" style="1" customWidth="1"/>
    <col min="9" max="9" width="14.44140625" style="1"/>
    <col min="10" max="10" width="21" style="1" customWidth="1"/>
    <col min="11" max="16384" width="14.44140625" style="1"/>
  </cols>
  <sheetData>
    <row r="1" spans="1:10" ht="56.25" customHeight="1" x14ac:dyDescent="0.3">
      <c r="A1" s="94" t="s">
        <v>49</v>
      </c>
      <c r="B1" s="94"/>
      <c r="C1" s="94"/>
      <c r="D1" s="94"/>
      <c r="E1" s="94"/>
      <c r="F1" s="94"/>
      <c r="G1" s="94"/>
      <c r="H1" s="94"/>
    </row>
    <row r="2" spans="1:10" ht="52.2" x14ac:dyDescent="0.3">
      <c r="A2" s="28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0" t="s">
        <v>5</v>
      </c>
      <c r="G2" s="32"/>
      <c r="H2" s="32"/>
      <c r="I2" s="33"/>
      <c r="J2" s="33"/>
    </row>
    <row r="3" spans="1:10" ht="17.399999999999999" x14ac:dyDescent="0.3">
      <c r="A3" s="34">
        <v>8</v>
      </c>
      <c r="B3" s="35" t="s">
        <v>26</v>
      </c>
      <c r="C3" s="36">
        <v>1</v>
      </c>
      <c r="D3" s="37" t="s">
        <v>6</v>
      </c>
      <c r="E3" s="38">
        <v>770</v>
      </c>
      <c r="F3" s="39">
        <f>+(E3*A3)*12</f>
        <v>73920</v>
      </c>
      <c r="G3" s="93" t="s">
        <v>21</v>
      </c>
      <c r="H3" s="32"/>
      <c r="I3" s="33"/>
      <c r="J3" s="33"/>
    </row>
    <row r="4" spans="1:10" ht="17.399999999999999" x14ac:dyDescent="0.3">
      <c r="A4" s="34">
        <f>24+12</f>
        <v>36</v>
      </c>
      <c r="B4" s="35" t="s">
        <v>29</v>
      </c>
      <c r="C4" s="36">
        <v>1</v>
      </c>
      <c r="D4" s="37" t="s">
        <v>6</v>
      </c>
      <c r="E4" s="38">
        <v>850</v>
      </c>
      <c r="F4" s="39">
        <f>+(E4*A4)*12</f>
        <v>367200</v>
      </c>
      <c r="G4" s="93" t="s">
        <v>22</v>
      </c>
      <c r="H4" s="32"/>
      <c r="I4" s="33"/>
      <c r="J4" s="33"/>
    </row>
    <row r="5" spans="1:10" ht="17.399999999999999" x14ac:dyDescent="0.3">
      <c r="A5" s="40">
        <v>8</v>
      </c>
      <c r="B5" s="41" t="s">
        <v>28</v>
      </c>
      <c r="C5" s="36">
        <v>1</v>
      </c>
      <c r="D5" s="42" t="s">
        <v>6</v>
      </c>
      <c r="E5" s="38">
        <v>950</v>
      </c>
      <c r="F5" s="39">
        <f>+(E5*A5)*12</f>
        <v>91200</v>
      </c>
      <c r="G5" s="93" t="s">
        <v>23</v>
      </c>
      <c r="H5" s="32"/>
      <c r="I5" s="33"/>
      <c r="J5" s="33"/>
    </row>
    <row r="6" spans="1:10" ht="17.399999999999999" x14ac:dyDescent="0.3">
      <c r="A6" s="43" t="s">
        <v>7</v>
      </c>
      <c r="B6" s="44">
        <f>+SUM(A3:A5)</f>
        <v>52</v>
      </c>
      <c r="C6" s="36"/>
      <c r="D6" s="45" t="s">
        <v>43</v>
      </c>
      <c r="E6" s="46">
        <v>1000</v>
      </c>
      <c r="F6" s="39">
        <f>+E6*12</f>
        <v>12000</v>
      </c>
      <c r="G6" s="32"/>
      <c r="H6" s="32"/>
      <c r="I6" s="33"/>
      <c r="J6" s="33"/>
    </row>
    <row r="7" spans="1:10" ht="17.399999999999999" x14ac:dyDescent="0.3">
      <c r="A7" s="33"/>
      <c r="B7" s="33"/>
      <c r="C7" s="33"/>
      <c r="D7" s="47"/>
      <c r="E7" s="48">
        <f>+(E3*A3)+(E4*A4)+(E5*A5)+E6</f>
        <v>45360</v>
      </c>
      <c r="F7" s="49">
        <f>+SUM(F3:F6)</f>
        <v>544320</v>
      </c>
      <c r="G7" s="32"/>
      <c r="H7" s="32"/>
      <c r="I7" s="33"/>
      <c r="J7" s="33"/>
    </row>
    <row r="8" spans="1:10" ht="17.399999999999999" x14ac:dyDescent="0.3">
      <c r="A8" s="32"/>
      <c r="B8" s="32" t="s">
        <v>45</v>
      </c>
      <c r="C8" s="50">
        <v>43155</v>
      </c>
      <c r="D8" s="51"/>
      <c r="E8" s="52"/>
      <c r="F8" s="52"/>
      <c r="G8" s="32"/>
      <c r="H8" s="32"/>
      <c r="I8" s="33"/>
      <c r="J8" s="33"/>
    </row>
    <row r="9" spans="1:10" ht="17.399999999999999" x14ac:dyDescent="0.3">
      <c r="A9" s="33"/>
      <c r="B9" s="33"/>
      <c r="C9" s="33"/>
      <c r="D9" s="96" t="s">
        <v>8</v>
      </c>
      <c r="E9" s="97"/>
      <c r="F9" s="98"/>
      <c r="G9" s="99" t="s">
        <v>9</v>
      </c>
      <c r="H9" s="100"/>
      <c r="I9" s="33"/>
      <c r="J9" s="33"/>
    </row>
    <row r="10" spans="1:10" ht="17.399999999999999" x14ac:dyDescent="0.3">
      <c r="A10" s="33"/>
      <c r="B10" s="33"/>
      <c r="C10" s="33"/>
      <c r="D10" s="47" t="s">
        <v>10</v>
      </c>
      <c r="E10" s="53">
        <f>+B6*50</f>
        <v>2600</v>
      </c>
      <c r="F10" s="54">
        <f>E10*12</f>
        <v>31200</v>
      </c>
      <c r="G10" s="37" t="s">
        <v>11</v>
      </c>
      <c r="H10" s="39">
        <f>F7</f>
        <v>544320</v>
      </c>
      <c r="I10" s="33"/>
      <c r="J10" s="33"/>
    </row>
    <row r="11" spans="1:10" ht="17.399999999999999" x14ac:dyDescent="0.3">
      <c r="A11" s="33"/>
      <c r="B11" s="33"/>
      <c r="C11" s="33"/>
      <c r="D11" s="47" t="s">
        <v>30</v>
      </c>
      <c r="E11" s="53">
        <v>0</v>
      </c>
      <c r="F11" s="54">
        <f>E11*12</f>
        <v>0</v>
      </c>
      <c r="G11" s="55"/>
      <c r="H11" s="39"/>
      <c r="I11" s="33"/>
      <c r="J11" s="33"/>
    </row>
    <row r="12" spans="1:10" ht="17.399999999999999" x14ac:dyDescent="0.3">
      <c r="A12" s="33" t="s">
        <v>48</v>
      </c>
      <c r="B12" s="33"/>
      <c r="C12" s="33"/>
      <c r="D12" s="47" t="s">
        <v>44</v>
      </c>
      <c r="E12" s="53">
        <v>200</v>
      </c>
      <c r="F12" s="54">
        <f t="shared" ref="F12:F17" si="0">E12*12</f>
        <v>2400</v>
      </c>
      <c r="G12" s="55"/>
      <c r="H12" s="39"/>
      <c r="I12" s="33"/>
      <c r="J12" s="33"/>
    </row>
    <row r="13" spans="1:10" ht="17.399999999999999" x14ac:dyDescent="0.3">
      <c r="A13" s="33" t="s">
        <v>47</v>
      </c>
      <c r="B13" s="33"/>
      <c r="C13" s="33"/>
      <c r="D13" s="47" t="s">
        <v>46</v>
      </c>
      <c r="E13" s="53">
        <v>250</v>
      </c>
      <c r="F13" s="54">
        <f>E13*12</f>
        <v>3000</v>
      </c>
      <c r="G13" s="55"/>
      <c r="H13" s="39"/>
      <c r="I13" s="33"/>
      <c r="J13" s="33"/>
    </row>
    <row r="14" spans="1:10" ht="17.399999999999999" x14ac:dyDescent="0.3">
      <c r="A14" s="33"/>
      <c r="B14" s="33"/>
      <c r="C14" s="33"/>
      <c r="D14" s="47" t="s">
        <v>27</v>
      </c>
      <c r="E14" s="53">
        <v>400</v>
      </c>
      <c r="F14" s="54">
        <f t="shared" si="0"/>
        <v>4800</v>
      </c>
      <c r="G14" s="56" t="s">
        <v>12</v>
      </c>
      <c r="H14" s="57">
        <f>H10*I14</f>
        <v>13608</v>
      </c>
      <c r="I14" s="58">
        <v>2.5000000000000001E-2</v>
      </c>
      <c r="J14" s="59" t="s">
        <v>13</v>
      </c>
    </row>
    <row r="15" spans="1:10" ht="17.399999999999999" x14ac:dyDescent="0.3">
      <c r="A15" s="33"/>
      <c r="B15" s="33"/>
      <c r="C15" s="33"/>
      <c r="D15" s="47" t="s">
        <v>25</v>
      </c>
      <c r="E15" s="53">
        <v>2000</v>
      </c>
      <c r="F15" s="54">
        <f t="shared" si="0"/>
        <v>24000</v>
      </c>
      <c r="G15" s="37" t="s">
        <v>14</v>
      </c>
      <c r="H15" s="39">
        <f>H10-H14</f>
        <v>530712</v>
      </c>
      <c r="I15" s="33"/>
      <c r="J15" s="33"/>
    </row>
    <row r="16" spans="1:10" ht="17.399999999999999" x14ac:dyDescent="0.3">
      <c r="A16" s="33"/>
      <c r="B16" s="33"/>
      <c r="C16" s="33"/>
      <c r="D16" s="47" t="s">
        <v>24</v>
      </c>
      <c r="E16" s="53">
        <v>3500</v>
      </c>
      <c r="F16" s="54">
        <f t="shared" si="0"/>
        <v>42000</v>
      </c>
      <c r="G16" s="37" t="s">
        <v>15</v>
      </c>
      <c r="H16" s="39">
        <f>F19</f>
        <v>162935.6</v>
      </c>
      <c r="I16" s="33"/>
      <c r="J16" s="33"/>
    </row>
    <row r="17" spans="1:11" ht="18" thickBot="1" x14ac:dyDescent="0.35">
      <c r="A17" s="33"/>
      <c r="B17" s="33"/>
      <c r="C17" s="33"/>
      <c r="D17" s="47" t="s">
        <v>17</v>
      </c>
      <c r="E17" s="53">
        <v>2416.6666666666665</v>
      </c>
      <c r="F17" s="54">
        <f t="shared" si="0"/>
        <v>29000</v>
      </c>
      <c r="G17" s="37" t="s">
        <v>16</v>
      </c>
      <c r="H17" s="60">
        <f>H15-H16</f>
        <v>367776.4</v>
      </c>
      <c r="I17" s="61"/>
      <c r="J17" s="62"/>
    </row>
    <row r="18" spans="1:11" ht="35.4" thickTop="1" x14ac:dyDescent="0.3">
      <c r="A18" s="33" t="s">
        <v>49</v>
      </c>
      <c r="B18" s="33"/>
      <c r="C18" s="33"/>
      <c r="D18" s="63" t="s">
        <v>42</v>
      </c>
      <c r="E18" s="53">
        <f>+(H15/12)*0.05</f>
        <v>2211.3000000000002</v>
      </c>
      <c r="F18" s="54">
        <f>E18*12</f>
        <v>26535.600000000002</v>
      </c>
      <c r="G18" s="64" t="s">
        <v>18</v>
      </c>
      <c r="H18" s="65">
        <f>H17/I19</f>
        <v>4457895.7575757578</v>
      </c>
      <c r="I18" s="33"/>
      <c r="J18" s="33"/>
    </row>
    <row r="19" spans="1:11" ht="18" thickBot="1" x14ac:dyDescent="0.35">
      <c r="A19" s="66"/>
      <c r="B19" s="66"/>
      <c r="C19" s="66"/>
      <c r="D19" s="47" t="s">
        <v>20</v>
      </c>
      <c r="E19" s="67">
        <f>SUM(E10:E18)</f>
        <v>13577.966666666667</v>
      </c>
      <c r="F19" s="68">
        <f>E19*12</f>
        <v>162935.6</v>
      </c>
      <c r="G19" s="69"/>
      <c r="H19" s="70"/>
      <c r="I19" s="71">
        <v>8.2500000000000004E-2</v>
      </c>
      <c r="J19" s="32" t="s">
        <v>19</v>
      </c>
    </row>
    <row r="20" spans="1:11" ht="18" thickTop="1" x14ac:dyDescent="0.3">
      <c r="D20" s="33"/>
      <c r="E20" s="33"/>
      <c r="F20" s="33"/>
      <c r="G20" s="33"/>
      <c r="H20" s="33"/>
    </row>
    <row r="21" spans="1:11" ht="17.399999999999999" x14ac:dyDescent="0.3">
      <c r="D21" s="101" t="s">
        <v>37</v>
      </c>
      <c r="E21" s="101"/>
      <c r="F21" s="101"/>
      <c r="G21" s="101"/>
      <c r="H21" s="33"/>
    </row>
    <row r="22" spans="1:11" ht="17.399999999999999" x14ac:dyDescent="0.3">
      <c r="D22" s="72" t="s">
        <v>31</v>
      </c>
      <c r="E22" s="73" t="s">
        <v>32</v>
      </c>
      <c r="F22" s="73" t="s">
        <v>33</v>
      </c>
      <c r="G22" s="74" t="s">
        <v>35</v>
      </c>
      <c r="H22" s="75"/>
      <c r="I22" s="5"/>
      <c r="J22" s="12"/>
    </row>
    <row r="23" spans="1:11" ht="52.8" x14ac:dyDescent="0.35">
      <c r="D23" s="76" t="s">
        <v>34</v>
      </c>
      <c r="E23" s="77">
        <v>1</v>
      </c>
      <c r="F23" s="78">
        <v>850</v>
      </c>
      <c r="G23" s="79" t="s">
        <v>36</v>
      </c>
      <c r="H23" s="80"/>
      <c r="I23" s="12"/>
    </row>
    <row r="24" spans="1:11" ht="30.45" customHeight="1" x14ac:dyDescent="0.35">
      <c r="C24" s="1"/>
      <c r="D24" s="76" t="s">
        <v>34</v>
      </c>
      <c r="E24" s="77">
        <v>2</v>
      </c>
      <c r="F24" s="78">
        <v>950</v>
      </c>
      <c r="G24" s="79" t="s">
        <v>36</v>
      </c>
      <c r="H24" s="81"/>
    </row>
    <row r="25" spans="1:11" ht="52.8" x14ac:dyDescent="0.35">
      <c r="C25" s="1"/>
      <c r="D25" s="76" t="s">
        <v>34</v>
      </c>
      <c r="E25" s="77">
        <v>3</v>
      </c>
      <c r="F25" s="78">
        <v>1000</v>
      </c>
      <c r="G25" s="79" t="s">
        <v>36</v>
      </c>
      <c r="H25" s="17"/>
      <c r="I25" s="13"/>
    </row>
    <row r="26" spans="1:11" ht="17.399999999999999" x14ac:dyDescent="0.3">
      <c r="C26" s="1"/>
      <c r="D26" s="17"/>
      <c r="E26" s="21"/>
      <c r="F26" s="18"/>
      <c r="G26" s="18"/>
      <c r="H26" s="17"/>
      <c r="I26" s="13"/>
    </row>
    <row r="27" spans="1:11" ht="17.399999999999999" x14ac:dyDescent="0.3">
      <c r="C27" s="1"/>
      <c r="D27" s="101" t="s">
        <v>38</v>
      </c>
      <c r="E27" s="101"/>
      <c r="F27" s="101"/>
      <c r="G27" s="101"/>
      <c r="H27" s="18"/>
      <c r="I27" s="13"/>
      <c r="J27" s="13"/>
    </row>
    <row r="28" spans="1:11" ht="17.399999999999999" x14ac:dyDescent="0.3">
      <c r="A28" s="7"/>
      <c r="B28" s="2"/>
      <c r="C28" s="3"/>
      <c r="D28" s="72" t="s">
        <v>31</v>
      </c>
      <c r="E28" s="73" t="s">
        <v>40</v>
      </c>
      <c r="F28" s="73" t="s">
        <v>41</v>
      </c>
      <c r="G28" s="74" t="s">
        <v>35</v>
      </c>
      <c r="H28" s="18"/>
      <c r="I28" s="13"/>
      <c r="J28" s="13"/>
    </row>
    <row r="29" spans="1:11" ht="18" x14ac:dyDescent="0.35">
      <c r="B29" s="2"/>
      <c r="C29" s="3"/>
      <c r="D29" s="76" t="s">
        <v>39</v>
      </c>
      <c r="E29" s="77">
        <v>12</v>
      </c>
      <c r="F29" s="78">
        <v>1160500</v>
      </c>
      <c r="G29" s="79" t="s">
        <v>36</v>
      </c>
      <c r="H29" s="22"/>
      <c r="I29" s="23"/>
      <c r="J29" s="23"/>
      <c r="K29"/>
    </row>
    <row r="30" spans="1:11" ht="17.399999999999999" x14ac:dyDescent="0.3">
      <c r="B30" s="2"/>
      <c r="C30" s="3"/>
      <c r="D30" s="33"/>
      <c r="E30" s="33"/>
      <c r="F30" s="33"/>
      <c r="G30" s="33"/>
      <c r="H30" s="82"/>
      <c r="I30" s="24"/>
      <c r="J30" s="13"/>
    </row>
    <row r="31" spans="1:11" ht="15.75" customHeight="1" x14ac:dyDescent="0.35">
      <c r="D31" s="20"/>
      <c r="E31" s="20"/>
      <c r="F31" s="83"/>
      <c r="G31" s="20"/>
      <c r="H31" s="20"/>
      <c r="I31" s="13"/>
      <c r="J31" s="13"/>
    </row>
    <row r="32" spans="1:11" ht="15.75" customHeight="1" x14ac:dyDescent="0.35">
      <c r="D32" s="20"/>
      <c r="E32" s="20"/>
      <c r="F32" s="20"/>
      <c r="G32" s="20"/>
      <c r="H32" s="18"/>
      <c r="I32" s="13"/>
      <c r="J32" s="13"/>
    </row>
    <row r="33" spans="3:11" ht="15.75" customHeight="1" x14ac:dyDescent="0.3">
      <c r="D33" s="33"/>
      <c r="E33" s="33"/>
      <c r="F33" s="33"/>
      <c r="G33" s="33"/>
      <c r="H33" s="33"/>
    </row>
    <row r="34" spans="3:11" ht="15.75" customHeight="1" x14ac:dyDescent="0.3">
      <c r="D34" s="33"/>
      <c r="E34" s="33"/>
      <c r="F34" s="33"/>
      <c r="G34" s="33"/>
      <c r="H34" s="33"/>
    </row>
    <row r="35" spans="3:11" ht="15.75" customHeight="1" x14ac:dyDescent="0.3">
      <c r="D35" s="33"/>
      <c r="E35" s="33"/>
      <c r="F35" s="33"/>
      <c r="G35" s="33"/>
      <c r="H35" s="33"/>
    </row>
    <row r="36" spans="3:11" ht="17.399999999999999" x14ac:dyDescent="0.3">
      <c r="D36" s="33"/>
      <c r="E36" s="33"/>
      <c r="F36" s="83"/>
      <c r="G36" s="33"/>
      <c r="H36" s="33"/>
    </row>
    <row r="37" spans="3:11" ht="15.75" customHeight="1" x14ac:dyDescent="0.25">
      <c r="D37" s="92"/>
      <c r="E37" s="89"/>
      <c r="F37" s="89"/>
      <c r="G37" s="89"/>
      <c r="H37" s="89"/>
      <c r="I37" s="89"/>
    </row>
    <row r="38" spans="3:11" ht="15.75" customHeight="1" x14ac:dyDescent="0.25">
      <c r="D38" s="92"/>
      <c r="E38" s="89"/>
      <c r="F38" s="89"/>
      <c r="G38" s="89"/>
      <c r="H38" s="89"/>
      <c r="I38" s="89"/>
    </row>
    <row r="39" spans="3:11" ht="15.75" customHeight="1" x14ac:dyDescent="0.25">
      <c r="D39" s="92"/>
      <c r="E39" s="89"/>
      <c r="F39" s="90"/>
      <c r="G39" s="89"/>
      <c r="H39" s="91"/>
      <c r="I39" s="89"/>
      <c r="J39" s="27"/>
    </row>
    <row r="40" spans="3:11" ht="15.75" customHeight="1" x14ac:dyDescent="0.3">
      <c r="D40" s="84"/>
      <c r="E40" s="33"/>
      <c r="F40" s="83"/>
      <c r="G40" s="33"/>
      <c r="H40" s="85"/>
    </row>
    <row r="41" spans="3:11" s="15" customFormat="1" ht="15.75" customHeight="1" x14ac:dyDescent="0.3">
      <c r="C41" s="14"/>
      <c r="D41" s="84"/>
      <c r="E41" s="33"/>
      <c r="F41" s="83"/>
      <c r="G41" s="10"/>
      <c r="H41" s="85"/>
      <c r="I41" s="1"/>
      <c r="J41" s="1"/>
      <c r="K41" s="1"/>
    </row>
    <row r="42" spans="3:11" ht="15.75" customHeight="1" x14ac:dyDescent="0.3">
      <c r="D42" s="84"/>
      <c r="E42" s="32"/>
      <c r="F42" s="86"/>
      <c r="G42" s="87"/>
      <c r="H42" s="88"/>
      <c r="I42" s="5"/>
      <c r="K42" s="15"/>
    </row>
    <row r="43" spans="3:11" ht="15.75" customHeight="1" x14ac:dyDescent="0.3">
      <c r="D43" s="33"/>
      <c r="E43" s="33"/>
      <c r="F43" s="83"/>
      <c r="G43" s="33"/>
      <c r="H43" s="85"/>
      <c r="I43" s="4"/>
      <c r="J43" s="2"/>
    </row>
    <row r="44" spans="3:11" ht="15.75" customHeight="1" x14ac:dyDescent="0.25">
      <c r="F44" s="9"/>
      <c r="H44" s="6"/>
      <c r="I44" s="4"/>
      <c r="J44" s="2"/>
    </row>
    <row r="45" spans="3:11" s="15" customFormat="1" ht="15.75" customHeight="1" x14ac:dyDescent="0.25">
      <c r="C45" s="14"/>
      <c r="D45" s="13"/>
      <c r="E45" s="19"/>
      <c r="F45" s="13"/>
      <c r="G45" s="13"/>
      <c r="H45" s="19"/>
      <c r="I45" s="19"/>
      <c r="J45" s="13"/>
      <c r="K45" s="1"/>
    </row>
    <row r="46" spans="3:11" ht="15.75" customHeight="1" x14ac:dyDescent="0.25">
      <c r="D46" s="25"/>
      <c r="E46" s="25"/>
      <c r="F46" s="25"/>
      <c r="G46" s="25"/>
      <c r="H46" s="26"/>
      <c r="I46" s="26"/>
      <c r="J46" s="25"/>
      <c r="K46" s="15"/>
    </row>
    <row r="47" spans="3:11" ht="15.75" customHeight="1" x14ac:dyDescent="0.25">
      <c r="D47" s="13"/>
      <c r="E47" s="13"/>
      <c r="F47" s="13"/>
      <c r="G47" s="13"/>
      <c r="H47" s="13"/>
      <c r="I47" s="13"/>
      <c r="J47" s="13"/>
    </row>
    <row r="48" spans="3:11" ht="15.75" customHeight="1" x14ac:dyDescent="0.25">
      <c r="D48" s="95"/>
      <c r="E48" s="95"/>
      <c r="F48" s="95"/>
      <c r="G48" s="95"/>
      <c r="H48" s="95"/>
      <c r="I48" s="95"/>
      <c r="J48" s="95"/>
    </row>
    <row r="49" spans="4:11" ht="15.75" customHeight="1" x14ac:dyDescent="0.25">
      <c r="D49" s="25"/>
      <c r="E49" s="25"/>
      <c r="F49" s="25"/>
      <c r="G49" s="25"/>
      <c r="H49" s="25"/>
      <c r="I49" s="25"/>
      <c r="J49" s="25"/>
    </row>
    <row r="50" spans="4:11" ht="15.75" customHeight="1" x14ac:dyDescent="0.25">
      <c r="D50" s="13"/>
      <c r="E50" s="19"/>
      <c r="F50" s="13"/>
      <c r="G50" s="13"/>
      <c r="H50" s="19"/>
      <c r="I50" s="19"/>
      <c r="J50" s="13"/>
    </row>
    <row r="51" spans="4:11" ht="15.75" customHeight="1" x14ac:dyDescent="0.25">
      <c r="D51" s="13"/>
      <c r="E51" s="19"/>
      <c r="F51" s="13"/>
      <c r="G51" s="13"/>
      <c r="H51" s="19"/>
      <c r="I51" s="19"/>
      <c r="J51" s="13"/>
    </row>
    <row r="52" spans="4:11" ht="15.75" customHeight="1" x14ac:dyDescent="0.25">
      <c r="D52" s="13"/>
      <c r="E52" s="19"/>
      <c r="F52" s="13"/>
      <c r="G52" s="13"/>
      <c r="H52" s="19"/>
      <c r="I52" s="19"/>
      <c r="J52" s="13"/>
    </row>
    <row r="53" spans="4:11" ht="15.75" customHeight="1" x14ac:dyDescent="0.25">
      <c r="D53" s="13"/>
      <c r="E53" s="19"/>
      <c r="F53" s="13"/>
      <c r="G53" s="13"/>
      <c r="H53" s="19"/>
      <c r="I53" s="19"/>
      <c r="J53" s="13"/>
    </row>
    <row r="54" spans="4:11" ht="15.75" customHeight="1" x14ac:dyDescent="0.25">
      <c r="D54" s="13"/>
      <c r="E54" s="13"/>
      <c r="F54" s="13"/>
      <c r="G54" s="13"/>
      <c r="H54" s="26"/>
      <c r="I54" s="26"/>
      <c r="J54" s="13"/>
    </row>
    <row r="55" spans="4:11" ht="15.75" customHeight="1" x14ac:dyDescent="0.25">
      <c r="D55" s="13"/>
      <c r="E55" s="13"/>
      <c r="F55" s="13"/>
      <c r="G55" s="13"/>
      <c r="H55" s="13"/>
      <c r="I55" s="13"/>
      <c r="J55" s="13"/>
    </row>
    <row r="57" spans="4:11" ht="15.75" customHeight="1" x14ac:dyDescent="0.25">
      <c r="D57" s="13"/>
      <c r="G57" s="16"/>
    </row>
    <row r="58" spans="4:11" ht="15.75" customHeight="1" x14ac:dyDescent="0.25">
      <c r="D58" s="13"/>
      <c r="G58" s="16"/>
    </row>
    <row r="59" spans="4:11" ht="15.75" customHeight="1" x14ac:dyDescent="0.25">
      <c r="D59" s="13"/>
      <c r="G59" s="11"/>
    </row>
    <row r="62" spans="4:11" ht="15.75" customHeight="1" x14ac:dyDescent="0.25">
      <c r="I62" s="16"/>
      <c r="K62" s="8"/>
    </row>
    <row r="63" spans="4:11" ht="15.75" customHeight="1" x14ac:dyDescent="0.25">
      <c r="I63" s="16"/>
      <c r="K63" s="8"/>
    </row>
    <row r="64" spans="4:11" ht="15.75" customHeight="1" x14ac:dyDescent="0.25">
      <c r="I64" s="16"/>
    </row>
  </sheetData>
  <mergeCells count="6">
    <mergeCell ref="A1:H1"/>
    <mergeCell ref="D48:J48"/>
    <mergeCell ref="D9:F9"/>
    <mergeCell ref="G9:H9"/>
    <mergeCell ref="D21:G21"/>
    <mergeCell ref="D27:G27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5117 Lavender St</vt:lpstr>
      <vt:lpstr>'5117 Lavender St'!Print_Area</vt:lpstr>
    </vt:vector>
  </TitlesOfParts>
  <Company>CDMRM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techb</cp:lastModifiedBy>
  <cp:lastPrinted>2019-10-04T16:51:59Z</cp:lastPrinted>
  <dcterms:created xsi:type="dcterms:W3CDTF">2018-11-05T01:50:21Z</dcterms:created>
  <dcterms:modified xsi:type="dcterms:W3CDTF">2019-10-04T16:52:02Z</dcterms:modified>
</cp:coreProperties>
</file>